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6380" windowHeight="8196" tabRatio="188"/>
  </bookViews>
  <sheets>
    <sheet name="Ecuación" sheetId="2" r:id="rId1"/>
  </sheets>
  <calcPr calcId="145621"/>
</workbook>
</file>

<file path=xl/calcChain.xml><?xml version="1.0" encoding="utf-8"?>
<calcChain xmlns="http://schemas.openxmlformats.org/spreadsheetml/2006/main">
  <c r="B20" i="2" l="1"/>
  <c r="B21" i="2" s="1"/>
  <c r="G22" i="2" s="1"/>
  <c r="G24" i="2" l="1"/>
  <c r="G23" i="2"/>
  <c r="G26" i="2" s="1"/>
  <c r="G21" i="2"/>
  <c r="H22" i="2" l="1"/>
  <c r="H21" i="2" s="1"/>
  <c r="I22" i="2" l="1"/>
  <c r="I21" i="2" s="1"/>
  <c r="H24" i="2"/>
  <c r="H23" i="2"/>
  <c r="H26" i="2" l="1"/>
  <c r="J22" i="2"/>
  <c r="J21" i="2" s="1"/>
  <c r="I24" i="2"/>
  <c r="I23" i="2"/>
  <c r="B10" i="2"/>
  <c r="I26" i="2" l="1"/>
  <c r="G11" i="2"/>
  <c r="G12" i="2" s="1"/>
  <c r="G15" i="2" s="1"/>
  <c r="K22" i="2"/>
  <c r="K21" i="2" s="1"/>
  <c r="J24" i="2"/>
  <c r="J23" i="2"/>
  <c r="J26" i="2" l="1"/>
  <c r="G10" i="2"/>
  <c r="H11" i="2" s="1"/>
  <c r="H12" i="2" s="1"/>
  <c r="H15" i="2" s="1"/>
  <c r="G13" i="2"/>
  <c r="G16" i="2" s="1"/>
  <c r="G18" i="2" s="1"/>
  <c r="L22" i="2"/>
  <c r="L21" i="2" s="1"/>
  <c r="K24" i="2"/>
  <c r="K23" i="2"/>
  <c r="H10" i="2" l="1"/>
  <c r="I11" i="2" s="1"/>
  <c r="I10" i="2" s="1"/>
  <c r="H13" i="2"/>
  <c r="H16" i="2" s="1"/>
  <c r="H18" i="2" s="1"/>
  <c r="K26" i="2"/>
  <c r="M22" i="2"/>
  <c r="M21" i="2" s="1"/>
  <c r="L24" i="2"/>
  <c r="L23" i="2"/>
  <c r="L26" i="2" l="1"/>
  <c r="J11" i="2"/>
  <c r="J10" i="2" s="1"/>
  <c r="I12" i="2"/>
  <c r="I15" i="2" s="1"/>
  <c r="I13" i="2"/>
  <c r="I16" i="2" s="1"/>
  <c r="N22" i="2"/>
  <c r="N21" i="2" s="1"/>
  <c r="M24" i="2"/>
  <c r="M23" i="2"/>
  <c r="M26" i="2" l="1"/>
  <c r="K11" i="2"/>
  <c r="I18" i="2"/>
  <c r="J12" i="2"/>
  <c r="J15" i="2" s="1"/>
  <c r="J13" i="2"/>
  <c r="J16" i="2" s="1"/>
  <c r="O22" i="2"/>
  <c r="O21" i="2" s="1"/>
  <c r="N24" i="2"/>
  <c r="N23" i="2"/>
  <c r="N26" i="2" l="1"/>
  <c r="K12" i="2"/>
  <c r="K15" i="2" s="1"/>
  <c r="K13" i="2"/>
  <c r="K16" i="2" s="1"/>
  <c r="J18" i="2"/>
  <c r="K10" i="2"/>
  <c r="P22" i="2"/>
  <c r="P21" i="2" s="1"/>
  <c r="O24" i="2"/>
  <c r="O23" i="2"/>
  <c r="K18" i="2" l="1"/>
  <c r="O26" i="2"/>
  <c r="L11" i="2"/>
  <c r="L10" i="2" s="1"/>
  <c r="Q22" i="2"/>
  <c r="Q21" i="2" s="1"/>
  <c r="P24" i="2"/>
  <c r="P23" i="2"/>
  <c r="M11" i="2" l="1"/>
  <c r="M10" i="2" s="1"/>
  <c r="L12" i="2"/>
  <c r="L15" i="2" s="1"/>
  <c r="L13" i="2"/>
  <c r="L16" i="2" s="1"/>
  <c r="P26" i="2"/>
  <c r="R22" i="2"/>
  <c r="R21" i="2" s="1"/>
  <c r="Q24" i="2"/>
  <c r="Q23" i="2"/>
  <c r="Q26" i="2" l="1"/>
  <c r="L18" i="2"/>
  <c r="N11" i="2"/>
  <c r="N10" i="2" s="1"/>
  <c r="M12" i="2"/>
  <c r="M15" i="2" s="1"/>
  <c r="M13" i="2"/>
  <c r="M16" i="2" s="1"/>
  <c r="S22" i="2"/>
  <c r="S21" i="2" s="1"/>
  <c r="R24" i="2"/>
  <c r="R23" i="2"/>
  <c r="M18" i="2" l="1"/>
  <c r="R26" i="2"/>
  <c r="O11" i="2"/>
  <c r="O10" i="2" s="1"/>
  <c r="N12" i="2"/>
  <c r="N15" i="2" s="1"/>
  <c r="N13" i="2"/>
  <c r="N16" i="2" s="1"/>
  <c r="T22" i="2"/>
  <c r="T21" i="2" s="1"/>
  <c r="S24" i="2"/>
  <c r="S23" i="2"/>
  <c r="S26" i="2" l="1"/>
  <c r="P11" i="2"/>
  <c r="P10" i="2" s="1"/>
  <c r="N18" i="2"/>
  <c r="O12" i="2"/>
  <c r="O15" i="2" s="1"/>
  <c r="O13" i="2"/>
  <c r="O16" i="2" s="1"/>
  <c r="U22" i="2"/>
  <c r="U21" i="2" s="1"/>
  <c r="T24" i="2"/>
  <c r="T23" i="2"/>
  <c r="O18" i="2" l="1"/>
  <c r="Q11" i="2"/>
  <c r="Q10" i="2" s="1"/>
  <c r="T26" i="2"/>
  <c r="P12" i="2"/>
  <c r="P15" i="2" s="1"/>
  <c r="P13" i="2"/>
  <c r="P16" i="2" s="1"/>
  <c r="V22" i="2"/>
  <c r="V21" i="2" s="1"/>
  <c r="U24" i="2"/>
  <c r="U23" i="2"/>
  <c r="U26" i="2" l="1"/>
  <c r="P18" i="2"/>
  <c r="R11" i="2"/>
  <c r="R10" i="2" s="1"/>
  <c r="Q12" i="2"/>
  <c r="Q15" i="2" s="1"/>
  <c r="Q13" i="2"/>
  <c r="Q16" i="2" s="1"/>
  <c r="W22" i="2"/>
  <c r="W21" i="2" s="1"/>
  <c r="V24" i="2"/>
  <c r="V23" i="2"/>
  <c r="V26" i="2" l="1"/>
  <c r="Q18" i="2"/>
  <c r="S11" i="2"/>
  <c r="S10" i="2" s="1"/>
  <c r="R12" i="2"/>
  <c r="R15" i="2" s="1"/>
  <c r="R13" i="2"/>
  <c r="R16" i="2" s="1"/>
  <c r="X22" i="2"/>
  <c r="X21" i="2" s="1"/>
  <c r="W24" i="2"/>
  <c r="W23" i="2"/>
  <c r="R18" i="2" l="1"/>
  <c r="W26" i="2"/>
  <c r="T11" i="2"/>
  <c r="T10" i="2" s="1"/>
  <c r="S12" i="2"/>
  <c r="S15" i="2" s="1"/>
  <c r="S13" i="2"/>
  <c r="S16" i="2" s="1"/>
  <c r="Y22" i="2"/>
  <c r="Y21" i="2" s="1"/>
  <c r="X24" i="2"/>
  <c r="X23" i="2"/>
  <c r="X26" i="2" l="1"/>
  <c r="S18" i="2"/>
  <c r="U11" i="2"/>
  <c r="U10" i="2" s="1"/>
  <c r="T12" i="2"/>
  <c r="T15" i="2" s="1"/>
  <c r="T13" i="2"/>
  <c r="T16" i="2" s="1"/>
  <c r="Z22" i="2"/>
  <c r="Z21" i="2" s="1"/>
  <c r="Y24" i="2"/>
  <c r="Y23" i="2"/>
  <c r="T18" i="2" l="1"/>
  <c r="Y26" i="2"/>
  <c r="V11" i="2"/>
  <c r="V10" i="2" s="1"/>
  <c r="U12" i="2"/>
  <c r="U15" i="2" s="1"/>
  <c r="U13" i="2"/>
  <c r="U16" i="2" s="1"/>
  <c r="AA22" i="2"/>
  <c r="AA21" i="2" s="1"/>
  <c r="Z24" i="2"/>
  <c r="Z23" i="2"/>
  <c r="Z26" i="2" l="1"/>
  <c r="W11" i="2"/>
  <c r="W10" i="2" s="1"/>
  <c r="U18" i="2"/>
  <c r="V12" i="2"/>
  <c r="V15" i="2" s="1"/>
  <c r="V13" i="2"/>
  <c r="V16" i="2" s="1"/>
  <c r="AB22" i="2"/>
  <c r="AB21" i="2" s="1"/>
  <c r="AA24" i="2"/>
  <c r="AA23" i="2"/>
  <c r="V18" i="2" l="1"/>
  <c r="X11" i="2"/>
  <c r="X10" i="2" s="1"/>
  <c r="AA26" i="2"/>
  <c r="W12" i="2"/>
  <c r="W15" i="2" s="1"/>
  <c r="W13" i="2"/>
  <c r="W16" i="2" s="1"/>
  <c r="AC22" i="2"/>
  <c r="AC21" i="2" s="1"/>
  <c r="AB24" i="2"/>
  <c r="AB23" i="2"/>
  <c r="W18" i="2" l="1"/>
  <c r="Y11" i="2"/>
  <c r="Y10" i="2" s="1"/>
  <c r="AB26" i="2"/>
  <c r="X12" i="2"/>
  <c r="X15" i="2" s="1"/>
  <c r="X13" i="2"/>
  <c r="X16" i="2" s="1"/>
  <c r="AC24" i="2"/>
  <c r="AC23" i="2"/>
  <c r="AC26" i="2" s="1"/>
  <c r="E33" i="2" s="1"/>
  <c r="H33" i="2" l="1"/>
  <c r="G33" i="2"/>
  <c r="X18" i="2"/>
  <c r="Z11" i="2"/>
  <c r="Z10" i="2" s="1"/>
  <c r="Y12" i="2"/>
  <c r="Y15" i="2" s="1"/>
  <c r="Y13" i="2"/>
  <c r="Y16" i="2" s="1"/>
  <c r="M31" i="2" l="1"/>
  <c r="J32" i="2"/>
  <c r="K31" i="2"/>
  <c r="L31" i="2"/>
  <c r="J31" i="2"/>
  <c r="K32" i="2" s="1"/>
  <c r="Y18" i="2"/>
  <c r="AA11" i="2"/>
  <c r="AA10" i="2" s="1"/>
  <c r="Z12" i="2"/>
  <c r="Z15" i="2" s="1"/>
  <c r="Z13" i="2"/>
  <c r="Z16" i="2" s="1"/>
  <c r="Z18" i="2" l="1"/>
  <c r="AB11" i="2"/>
  <c r="AB10" i="2" s="1"/>
  <c r="AA12" i="2"/>
  <c r="AA15" i="2" s="1"/>
  <c r="AA13" i="2"/>
  <c r="AA16" i="2" s="1"/>
  <c r="AA18" i="2" l="1"/>
  <c r="AC11" i="2"/>
  <c r="AC10" i="2" s="1"/>
  <c r="AB12" i="2"/>
  <c r="AB15" i="2" s="1"/>
  <c r="AB13" i="2"/>
  <c r="AB16" i="2" s="1"/>
  <c r="AB18" i="2" l="1"/>
  <c r="AC12" i="2"/>
  <c r="AC15" i="2" s="1"/>
  <c r="AC13" i="2"/>
  <c r="AC16" i="2" s="1"/>
  <c r="AC18" i="2" l="1"/>
  <c r="E31" i="2" s="1"/>
  <c r="H31" i="2" l="1"/>
  <c r="D38" i="2" s="1"/>
  <c r="G38" i="2" s="1"/>
  <c r="G31" i="2"/>
  <c r="C38" i="2" s="1"/>
  <c r="F38" i="2" l="1"/>
  <c r="C39" i="2"/>
  <c r="D39" i="2"/>
  <c r="G39" i="2" s="1"/>
  <c r="C40" i="2" l="1"/>
  <c r="D40" i="2"/>
  <c r="G40" i="2" s="1"/>
  <c r="F39" i="2"/>
  <c r="F40" i="2" l="1"/>
  <c r="C41" i="2"/>
  <c r="D41" i="2"/>
  <c r="G41" i="2" s="1"/>
  <c r="D42" i="2" l="1"/>
  <c r="G42" i="2" s="1"/>
  <c r="F41" i="2"/>
  <c r="C42" i="2"/>
  <c r="F42" i="2" l="1"/>
  <c r="D43" i="2"/>
  <c r="G43" i="2" s="1"/>
  <c r="C43" i="2"/>
  <c r="F43" i="2" l="1"/>
  <c r="C44" i="2"/>
  <c r="D44" i="2"/>
  <c r="G44" i="2" s="1"/>
  <c r="C45" i="2" l="1"/>
  <c r="D45" i="2"/>
  <c r="G45" i="2" s="1"/>
  <c r="F44" i="2"/>
  <c r="F45" i="2" l="1"/>
  <c r="C46" i="2"/>
  <c r="F46" i="2" s="1"/>
  <c r="D46" i="2"/>
  <c r="G46" i="2" s="1"/>
</calcChain>
</file>

<file path=xl/sharedStrings.xml><?xml version="1.0" encoding="utf-8"?>
<sst xmlns="http://schemas.openxmlformats.org/spreadsheetml/2006/main" count="27" uniqueCount="27">
  <si>
    <t>Fracción continua:</t>
  </si>
  <si>
    <t>Ecuación aX^2-bY^2=1</t>
  </si>
  <si>
    <t>a</t>
  </si>
  <si>
    <t>b</t>
  </si>
  <si>
    <t>Posibles soluciones</t>
  </si>
  <si>
    <t>Discriminante</t>
  </si>
  <si>
    <t>Fracciones continuas</t>
  </si>
  <si>
    <t>X</t>
  </si>
  <si>
    <t>Y</t>
  </si>
  <si>
    <t>X0</t>
  </si>
  <si>
    <t>Y0</t>
  </si>
  <si>
    <t>Matriz de recurrencia</t>
  </si>
  <si>
    <t>Siguientes soluciones</t>
  </si>
  <si>
    <t>t</t>
  </si>
  <si>
    <t>u</t>
  </si>
  <si>
    <t>Raíz</t>
  </si>
  <si>
    <t>Fórmulas de recurrencia</t>
  </si>
  <si>
    <r>
      <t>X</t>
    </r>
    <r>
      <rPr>
        <b/>
        <vertAlign val="superscript"/>
        <sz val="14"/>
        <rFont val="Arial"/>
        <family val="2"/>
      </rPr>
      <t>2</t>
    </r>
  </si>
  <si>
    <r>
      <t>Y</t>
    </r>
    <r>
      <rPr>
        <b/>
        <vertAlign val="superscript"/>
        <sz val="14"/>
        <rFont val="Arial"/>
        <family val="2"/>
      </rPr>
      <t>2</t>
    </r>
  </si>
  <si>
    <r>
      <t>X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>-Y</t>
    </r>
    <r>
      <rPr>
        <b/>
        <vertAlign val="superscript"/>
        <sz val="14"/>
        <rFont val="Arial"/>
        <family val="2"/>
      </rPr>
      <t>2</t>
    </r>
  </si>
  <si>
    <t>A. Roldán 2013</t>
  </si>
  <si>
    <t>Primer 1</t>
  </si>
  <si>
    <t>Segundo 1</t>
  </si>
  <si>
    <r>
      <t>Valores de aX</t>
    </r>
    <r>
      <rPr>
        <b/>
        <vertAlign val="superscript"/>
        <sz val="12"/>
        <color rgb="FF006600"/>
        <rFont val="Arial"/>
        <family val="2"/>
      </rPr>
      <t>2</t>
    </r>
    <r>
      <rPr>
        <b/>
        <sz val="12"/>
        <color rgb="FF006600"/>
        <rFont val="Arial"/>
        <family val="2"/>
      </rPr>
      <t xml:space="preserve"> y bY</t>
    </r>
    <r>
      <rPr>
        <b/>
        <vertAlign val="superscript"/>
        <sz val="12"/>
        <color rgb="FF006600"/>
        <rFont val="Arial"/>
        <family val="2"/>
      </rPr>
      <t>2</t>
    </r>
  </si>
  <si>
    <t>Escribe dos valores</t>
  </si>
  <si>
    <t>primos entre sí</t>
  </si>
  <si>
    <t>(busca un 1 o un -1. &lt;si aparece -1 invierte el orden de los datos)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</si>
</sst>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"/>
    <numFmt numFmtId="165" formatCode="0.00000000000000"/>
  </numFmts>
  <fonts count="23" x14ac:knownFonts="1">
    <font>
      <sz val="10"/>
      <name val="Arial"/>
      <family val="2"/>
    </font>
    <font>
      <sz val="10"/>
      <color indexed="59"/>
      <name val="Arial"/>
      <family val="2"/>
    </font>
    <font>
      <sz val="20"/>
      <color indexed="18"/>
      <name val="Arial"/>
      <family val="2"/>
    </font>
    <font>
      <sz val="13"/>
      <color indexed="18"/>
      <name val="Arial"/>
      <family val="2"/>
    </font>
    <font>
      <sz val="13"/>
      <name val="Arial"/>
      <family val="2"/>
    </font>
    <font>
      <sz val="14"/>
      <color indexed="18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6"/>
      <color indexed="28"/>
      <name val="Arial"/>
      <family val="2"/>
    </font>
    <font>
      <b/>
      <sz val="12"/>
      <color indexed="18"/>
      <name val="Arial"/>
      <family val="2"/>
    </font>
    <font>
      <sz val="14"/>
      <color indexed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7"/>
      <name val="Arial"/>
      <family val="2"/>
    </font>
    <font>
      <sz val="12"/>
      <color indexed="16"/>
      <name val="Arial"/>
      <family val="2"/>
    </font>
    <font>
      <b/>
      <sz val="12"/>
      <color rgb="FF006600"/>
      <name val="Arial"/>
      <family val="2"/>
    </font>
    <font>
      <b/>
      <sz val="12"/>
      <color indexed="56"/>
      <name val="Arial"/>
      <family val="2"/>
    </font>
    <font>
      <b/>
      <sz val="12"/>
      <color theme="5" tint="-0.49998474074526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2"/>
      <color rgb="FF006600"/>
      <name val="Arial"/>
      <family val="2"/>
    </font>
    <font>
      <b/>
      <sz val="14"/>
      <color theme="4" tint="-0.4999847407452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47"/>
        <bgColor indexed="22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0" fillId="0" borderId="0" xfId="0" applyFill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0" fillId="0" borderId="0" xfId="0" applyFont="1" applyFill="1"/>
    <xf numFmtId="0" fontId="8" fillId="3" borderId="0" xfId="0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Fill="1"/>
    <xf numFmtId="0" fontId="8" fillId="0" borderId="0" xfId="0" applyFont="1" applyFill="1" applyAlignment="1">
      <alignment horizontal="center"/>
    </xf>
    <xf numFmtId="0" fontId="9" fillId="2" borderId="0" xfId="0" applyFont="1" applyFill="1" applyAlignment="1">
      <alignment horizontal="right"/>
    </xf>
    <xf numFmtId="165" fontId="6" fillId="0" borderId="0" xfId="0" applyNumberFormat="1" applyFont="1"/>
    <xf numFmtId="0" fontId="6" fillId="0" borderId="0" xfId="0" applyFont="1" applyFill="1"/>
    <xf numFmtId="0" fontId="0" fillId="0" borderId="0" xfId="0" applyFill="1" applyBorder="1"/>
    <xf numFmtId="165" fontId="6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4" fontId="7" fillId="6" borderId="1" xfId="0" applyNumberFormat="1" applyFont="1" applyFill="1" applyBorder="1" applyAlignment="1">
      <alignment horizontal="center" vertical="center"/>
    </xf>
    <xf numFmtId="0" fontId="14" fillId="0" borderId="0" xfId="0" applyFont="1" applyFill="1"/>
    <xf numFmtId="0" fontId="15" fillId="0" borderId="0" xfId="0" applyFont="1" applyFill="1"/>
    <xf numFmtId="0" fontId="16" fillId="0" borderId="0" xfId="0" applyFont="1" applyFill="1"/>
    <xf numFmtId="0" fontId="13" fillId="7" borderId="2" xfId="0" applyFont="1" applyFill="1" applyBorder="1"/>
    <xf numFmtId="0" fontId="13" fillId="8" borderId="3" xfId="0" applyFont="1" applyFill="1" applyBorder="1"/>
    <xf numFmtId="0" fontId="13" fillId="8" borderId="5" xfId="0" applyFont="1" applyFill="1" applyBorder="1"/>
    <xf numFmtId="0" fontId="13" fillId="8" borderId="6" xfId="0" applyFont="1" applyFill="1" applyBorder="1"/>
    <xf numFmtId="0" fontId="12" fillId="8" borderId="3" xfId="0" applyFont="1" applyFill="1" applyBorder="1"/>
    <xf numFmtId="0" fontId="12" fillId="8" borderId="4" xfId="0" applyFont="1" applyFill="1" applyBorder="1"/>
    <xf numFmtId="0" fontId="12" fillId="8" borderId="7" xfId="0" applyFont="1" applyFill="1" applyBorder="1"/>
    <xf numFmtId="0" fontId="12" fillId="8" borderId="8" xfId="0" applyFont="1" applyFill="1" applyBorder="1"/>
    <xf numFmtId="0" fontId="12" fillId="8" borderId="5" xfId="0" applyFont="1" applyFill="1" applyBorder="1"/>
    <xf numFmtId="0" fontId="12" fillId="8" borderId="6" xfId="0" applyFont="1" applyFill="1" applyBorder="1"/>
    <xf numFmtId="0" fontId="7" fillId="0" borderId="0" xfId="0" applyFont="1" applyAlignment="1">
      <alignment horizontal="center"/>
    </xf>
    <xf numFmtId="0" fontId="7" fillId="9" borderId="0" xfId="0" applyFont="1" applyFill="1"/>
    <xf numFmtId="1" fontId="17" fillId="0" borderId="0" xfId="0" applyNumberFormat="1" applyFont="1" applyFill="1"/>
    <xf numFmtId="1" fontId="12" fillId="0" borderId="0" xfId="0" applyNumberFormat="1" applyFont="1" applyFill="1"/>
    <xf numFmtId="1" fontId="18" fillId="5" borderId="0" xfId="0" applyNumberFormat="1" applyFont="1" applyFill="1"/>
    <xf numFmtId="0" fontId="19" fillId="0" borderId="0" xfId="0" applyFont="1" applyFill="1" applyAlignment="1">
      <alignment horizontal="center"/>
    </xf>
    <xf numFmtId="0" fontId="13" fillId="8" borderId="9" xfId="0" applyFont="1" applyFill="1" applyBorder="1"/>
    <xf numFmtId="0" fontId="12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2" fillId="4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164" fontId="22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5E11A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A4A"/>
      <rgbColor rgb="00339966"/>
      <rgbColor rgb="00003300"/>
      <rgbColor rgb="00355E00"/>
      <rgbColor rgb="00993300"/>
      <rgbColor rgb="00993366"/>
      <rgbColor rgb="00333399"/>
      <rgbColor rgb="00333333"/>
    </indexedColors>
    <mruColors>
      <color rgb="FFCCFFFF"/>
      <color rgb="FFFFFFCC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S145"/>
  <sheetViews>
    <sheetView tabSelected="1" topLeftCell="D12" zoomScale="70" zoomScaleNormal="70" workbookViewId="0">
      <selection activeCell="F9" sqref="F9"/>
    </sheetView>
  </sheetViews>
  <sheetFormatPr baseColWidth="10" defaultColWidth="11.5546875" defaultRowHeight="13.2" x14ac:dyDescent="0.25"/>
  <cols>
    <col min="1" max="1" width="16.5546875" customWidth="1"/>
    <col min="2" max="2" width="21.109375" customWidth="1"/>
    <col min="3" max="3" width="19.88671875" customWidth="1"/>
    <col min="4" max="4" width="26.44140625" customWidth="1"/>
    <col min="5" max="5" width="18.109375" customWidth="1"/>
    <col min="6" max="6" width="19.33203125" customWidth="1"/>
    <col min="7" max="12" width="15.33203125" customWidth="1"/>
    <col min="13" max="13" width="20.109375" customWidth="1"/>
    <col min="14" max="18" width="15.33203125" customWidth="1"/>
    <col min="19" max="19" width="20.109375" customWidth="1"/>
    <col min="20" max="20" width="20.88671875" customWidth="1"/>
    <col min="21" max="21" width="21" customWidth="1"/>
    <col min="22" max="22" width="22.88671875" customWidth="1"/>
    <col min="23" max="23" width="24.109375" customWidth="1"/>
    <col min="24" max="24" width="22.6640625" customWidth="1"/>
    <col min="25" max="25" width="26.109375" customWidth="1"/>
    <col min="26" max="26" width="24.6640625" bestFit="1" customWidth="1"/>
    <col min="27" max="27" width="26" bestFit="1" customWidth="1"/>
    <col min="28" max="28" width="27.44140625" bestFit="1" customWidth="1"/>
    <col min="29" max="29" width="28.6640625" bestFit="1" customWidth="1"/>
  </cols>
  <sheetData>
    <row r="1" spans="1:45" x14ac:dyDescent="0.25">
      <c r="A1" t="s">
        <v>20</v>
      </c>
    </row>
    <row r="2" spans="1:45" ht="12.9" customHeight="1" x14ac:dyDescent="0.25">
      <c r="B2" s="1"/>
      <c r="C2" s="48" t="s">
        <v>1</v>
      </c>
      <c r="D2" s="48"/>
      <c r="E2" s="48"/>
      <c r="F2" s="48"/>
      <c r="G2" s="48"/>
      <c r="H2" s="48"/>
      <c r="I2" s="48"/>
      <c r="J2" s="48"/>
    </row>
    <row r="3" spans="1:45" ht="12.75" customHeight="1" x14ac:dyDescent="0.25">
      <c r="C3" s="48"/>
      <c r="D3" s="48"/>
      <c r="E3" s="48"/>
      <c r="F3" s="48"/>
      <c r="G3" s="48"/>
      <c r="H3" s="48"/>
      <c r="I3" s="48"/>
      <c r="J3" s="48"/>
    </row>
    <row r="4" spans="1:45" ht="12.75" customHeight="1" x14ac:dyDescent="0.25">
      <c r="C4" s="48"/>
      <c r="D4" s="48"/>
      <c r="E4" s="48"/>
      <c r="F4" s="48"/>
      <c r="G4" s="48"/>
      <c r="H4" s="48"/>
      <c r="I4" s="48"/>
      <c r="J4" s="48"/>
    </row>
    <row r="5" spans="1:45" ht="12.75" customHeight="1" x14ac:dyDescent="0.25">
      <c r="C5" s="48"/>
      <c r="D5" s="48"/>
      <c r="E5" s="48"/>
      <c r="F5" s="48"/>
      <c r="G5" s="48"/>
      <c r="H5" s="48"/>
      <c r="I5" s="48"/>
      <c r="J5" s="48"/>
    </row>
    <row r="6" spans="1:45" x14ac:dyDescent="0.25">
      <c r="C6" s="2"/>
      <c r="D6" s="2"/>
    </row>
    <row r="7" spans="1:45" ht="21" x14ac:dyDescent="0.4">
      <c r="C7" s="2"/>
      <c r="D7" s="53" t="s">
        <v>24</v>
      </c>
      <c r="E7" s="37" t="s">
        <v>2</v>
      </c>
      <c r="F7" s="38">
        <v>3</v>
      </c>
    </row>
    <row r="8" spans="1:45" ht="21" x14ac:dyDescent="0.4">
      <c r="A8" s="49"/>
      <c r="B8" s="49"/>
      <c r="C8" s="49"/>
      <c r="D8" s="54" t="s">
        <v>25</v>
      </c>
      <c r="E8" s="37" t="s">
        <v>3</v>
      </c>
      <c r="F8" s="38">
        <v>11</v>
      </c>
    </row>
    <row r="9" spans="1:45" ht="16.8" x14ac:dyDescent="0.3">
      <c r="A9" s="49"/>
      <c r="B9" s="49"/>
      <c r="C9" s="49"/>
      <c r="D9" s="4"/>
      <c r="E9" s="3"/>
    </row>
    <row r="10" spans="1:45" ht="17.399999999999999" x14ac:dyDescent="0.25">
      <c r="B10" s="50">
        <f>SQRT(F8/F7)</f>
        <v>1.9148542155126762</v>
      </c>
      <c r="C10" s="5"/>
      <c r="D10" s="5"/>
      <c r="G10" s="6">
        <f>IF(ABS(B10-G11)&gt;0.000000000001,1/(B10-G11),0)</f>
        <v>1.0930703308172536</v>
      </c>
      <c r="H10" s="6">
        <f t="shared" ref="H10:AC10" si="0">IF(ABS(G10-H11)&gt;0.000000000001,1/(G10-H11),0)</f>
        <v>10.744562646538029</v>
      </c>
      <c r="I10" s="6">
        <f t="shared" si="0"/>
        <v>1.3430703308172536</v>
      </c>
      <c r="J10" s="6">
        <f t="shared" si="0"/>
        <v>2.9148542155126762</v>
      </c>
      <c r="K10" s="6">
        <f t="shared" si="0"/>
        <v>1.0930703308172536</v>
      </c>
      <c r="L10" s="6">
        <f t="shared" si="0"/>
        <v>10.744562646538029</v>
      </c>
      <c r="M10" s="6">
        <f t="shared" si="0"/>
        <v>1.3430703308172536</v>
      </c>
      <c r="N10" s="6">
        <f t="shared" si="0"/>
        <v>2.9148542155126762</v>
      </c>
      <c r="O10" s="6">
        <f t="shared" si="0"/>
        <v>1.0930703308172536</v>
      </c>
      <c r="P10" s="6">
        <f t="shared" si="0"/>
        <v>10.744562646538029</v>
      </c>
      <c r="Q10" s="6">
        <f t="shared" si="0"/>
        <v>1.3430703308172536</v>
      </c>
      <c r="R10" s="6">
        <f t="shared" si="0"/>
        <v>2.9148542155126762</v>
      </c>
      <c r="S10" s="6">
        <f t="shared" si="0"/>
        <v>1.0930703308172536</v>
      </c>
      <c r="T10" s="6">
        <f t="shared" si="0"/>
        <v>10.744562646538029</v>
      </c>
      <c r="U10" s="6">
        <f t="shared" si="0"/>
        <v>1.3430703308172536</v>
      </c>
      <c r="V10" s="6">
        <f t="shared" si="0"/>
        <v>2.9148542155126762</v>
      </c>
      <c r="W10" s="6">
        <f t="shared" si="0"/>
        <v>1.0930703308172536</v>
      </c>
      <c r="X10" s="6">
        <f t="shared" si="0"/>
        <v>10.744562646538029</v>
      </c>
      <c r="Y10" s="6">
        <f t="shared" si="0"/>
        <v>1.3430703308172536</v>
      </c>
      <c r="Z10" s="6">
        <f t="shared" si="0"/>
        <v>2.9148542155126762</v>
      </c>
      <c r="AA10" s="6">
        <f t="shared" si="0"/>
        <v>1.0930703308172536</v>
      </c>
      <c r="AB10" s="6">
        <f t="shared" si="0"/>
        <v>10.744562646538029</v>
      </c>
      <c r="AC10" s="6">
        <f t="shared" si="0"/>
        <v>1.3430703308172536</v>
      </c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ht="21" x14ac:dyDescent="0.4">
      <c r="B11" s="50"/>
      <c r="C11" s="7"/>
      <c r="D11" s="51" t="s">
        <v>0</v>
      </c>
      <c r="E11" s="51"/>
      <c r="F11" s="51"/>
      <c r="G11" s="8">
        <f>INT(B10)</f>
        <v>1</v>
      </c>
      <c r="H11" s="8">
        <f t="shared" ref="H11:AC11" si="1">INT(G10)</f>
        <v>1</v>
      </c>
      <c r="I11" s="8">
        <f t="shared" si="1"/>
        <v>10</v>
      </c>
      <c r="J11" s="8">
        <f t="shared" si="1"/>
        <v>1</v>
      </c>
      <c r="K11" s="8">
        <f t="shared" si="1"/>
        <v>2</v>
      </c>
      <c r="L11" s="8">
        <f t="shared" si="1"/>
        <v>1</v>
      </c>
      <c r="M11" s="8">
        <f t="shared" si="1"/>
        <v>10</v>
      </c>
      <c r="N11" s="8">
        <f t="shared" si="1"/>
        <v>1</v>
      </c>
      <c r="O11" s="8">
        <f t="shared" si="1"/>
        <v>2</v>
      </c>
      <c r="P11" s="8">
        <f t="shared" si="1"/>
        <v>1</v>
      </c>
      <c r="Q11" s="8">
        <f t="shared" si="1"/>
        <v>10</v>
      </c>
      <c r="R11" s="8">
        <f t="shared" si="1"/>
        <v>1</v>
      </c>
      <c r="S11" s="8">
        <f t="shared" si="1"/>
        <v>2</v>
      </c>
      <c r="T11" s="8">
        <f t="shared" si="1"/>
        <v>1</v>
      </c>
      <c r="U11" s="8">
        <f t="shared" si="1"/>
        <v>10</v>
      </c>
      <c r="V11" s="8">
        <f t="shared" si="1"/>
        <v>1</v>
      </c>
      <c r="W11" s="8">
        <f t="shared" si="1"/>
        <v>2</v>
      </c>
      <c r="X11" s="8">
        <f t="shared" si="1"/>
        <v>1</v>
      </c>
      <c r="Y11" s="8">
        <f t="shared" si="1"/>
        <v>10</v>
      </c>
      <c r="Z11" s="8">
        <f t="shared" si="1"/>
        <v>1</v>
      </c>
      <c r="AA11" s="8">
        <f t="shared" si="1"/>
        <v>2</v>
      </c>
      <c r="AB11" s="8">
        <f t="shared" si="1"/>
        <v>1</v>
      </c>
      <c r="AC11" s="8">
        <f t="shared" si="1"/>
        <v>10</v>
      </c>
    </row>
    <row r="12" spans="1:45" ht="15.6" x14ac:dyDescent="0.3">
      <c r="E12" s="6">
        <v>0</v>
      </c>
      <c r="F12" s="6">
        <v>1</v>
      </c>
      <c r="G12" s="9">
        <f t="shared" ref="G12:AC12" si="2">G11*F12+E12</f>
        <v>1</v>
      </c>
      <c r="H12" s="9">
        <f t="shared" si="2"/>
        <v>2</v>
      </c>
      <c r="I12" s="9">
        <f t="shared" si="2"/>
        <v>21</v>
      </c>
      <c r="J12" s="9">
        <f t="shared" si="2"/>
        <v>23</v>
      </c>
      <c r="K12" s="9">
        <f t="shared" si="2"/>
        <v>67</v>
      </c>
      <c r="L12" s="9">
        <f t="shared" si="2"/>
        <v>90</v>
      </c>
      <c r="M12" s="9">
        <f t="shared" si="2"/>
        <v>967</v>
      </c>
      <c r="N12" s="9">
        <f t="shared" si="2"/>
        <v>1057</v>
      </c>
      <c r="O12" s="9">
        <f t="shared" si="2"/>
        <v>3081</v>
      </c>
      <c r="P12" s="9">
        <f t="shared" si="2"/>
        <v>4138</v>
      </c>
      <c r="Q12" s="9">
        <f t="shared" si="2"/>
        <v>44461</v>
      </c>
      <c r="R12" s="9">
        <f t="shared" si="2"/>
        <v>48599</v>
      </c>
      <c r="S12" s="9">
        <f t="shared" si="2"/>
        <v>141659</v>
      </c>
      <c r="T12" s="9">
        <f t="shared" si="2"/>
        <v>190258</v>
      </c>
      <c r="U12" s="9">
        <f t="shared" si="2"/>
        <v>2044239</v>
      </c>
      <c r="V12" s="9">
        <f t="shared" si="2"/>
        <v>2234497</v>
      </c>
      <c r="W12" s="9">
        <f t="shared" si="2"/>
        <v>6513233</v>
      </c>
      <c r="X12" s="9">
        <f t="shared" si="2"/>
        <v>8747730</v>
      </c>
      <c r="Y12" s="9">
        <f t="shared" si="2"/>
        <v>93990533</v>
      </c>
      <c r="Z12" s="9">
        <f t="shared" si="2"/>
        <v>102738263</v>
      </c>
      <c r="AA12" s="9">
        <f t="shared" si="2"/>
        <v>299467059</v>
      </c>
      <c r="AB12" s="9">
        <f t="shared" si="2"/>
        <v>402205322</v>
      </c>
      <c r="AC12" s="9">
        <f t="shared" si="2"/>
        <v>4321520279</v>
      </c>
    </row>
    <row r="13" spans="1:45" ht="15.6" x14ac:dyDescent="0.3">
      <c r="E13" s="6">
        <v>1</v>
      </c>
      <c r="F13" s="6">
        <v>0</v>
      </c>
      <c r="G13" s="9">
        <f t="shared" ref="G13:AC13" si="3">G11*F13+E13</f>
        <v>1</v>
      </c>
      <c r="H13" s="9">
        <f t="shared" si="3"/>
        <v>1</v>
      </c>
      <c r="I13" s="9">
        <f t="shared" si="3"/>
        <v>11</v>
      </c>
      <c r="J13" s="9">
        <f t="shared" si="3"/>
        <v>12</v>
      </c>
      <c r="K13" s="9">
        <f t="shared" si="3"/>
        <v>35</v>
      </c>
      <c r="L13" s="9">
        <f t="shared" si="3"/>
        <v>47</v>
      </c>
      <c r="M13" s="9">
        <f t="shared" si="3"/>
        <v>505</v>
      </c>
      <c r="N13" s="9">
        <f t="shared" si="3"/>
        <v>552</v>
      </c>
      <c r="O13" s="9">
        <f t="shared" si="3"/>
        <v>1609</v>
      </c>
      <c r="P13" s="9">
        <f t="shared" si="3"/>
        <v>2161</v>
      </c>
      <c r="Q13" s="9">
        <f t="shared" si="3"/>
        <v>23219</v>
      </c>
      <c r="R13" s="9">
        <f t="shared" si="3"/>
        <v>25380</v>
      </c>
      <c r="S13" s="9">
        <f t="shared" si="3"/>
        <v>73979</v>
      </c>
      <c r="T13" s="9">
        <f t="shared" si="3"/>
        <v>99359</v>
      </c>
      <c r="U13" s="9">
        <f t="shared" si="3"/>
        <v>1067569</v>
      </c>
      <c r="V13" s="9">
        <f t="shared" si="3"/>
        <v>1166928</v>
      </c>
      <c r="W13" s="9">
        <f t="shared" si="3"/>
        <v>3401425</v>
      </c>
      <c r="X13" s="9">
        <f t="shared" si="3"/>
        <v>4568353</v>
      </c>
      <c r="Y13" s="9">
        <f t="shared" si="3"/>
        <v>49084955</v>
      </c>
      <c r="Z13" s="9">
        <f t="shared" si="3"/>
        <v>53653308</v>
      </c>
      <c r="AA13" s="9">
        <f t="shared" si="3"/>
        <v>156391571</v>
      </c>
      <c r="AB13" s="9">
        <f t="shared" si="3"/>
        <v>210044879</v>
      </c>
      <c r="AC13" s="9">
        <f t="shared" si="3"/>
        <v>2256840361</v>
      </c>
    </row>
    <row r="15" spans="1:45" s="2" customFormat="1" ht="19.2" x14ac:dyDescent="0.3">
      <c r="F15" s="42" t="s">
        <v>17</v>
      </c>
      <c r="G15" s="39">
        <f>$F$7*G12*G12</f>
        <v>3</v>
      </c>
      <c r="H15" s="39">
        <f t="shared" ref="H15:K15" si="4">$F$7*H12*H12</f>
        <v>12</v>
      </c>
      <c r="I15" s="39">
        <f t="shared" si="4"/>
        <v>1323</v>
      </c>
      <c r="J15" s="39">
        <f t="shared" si="4"/>
        <v>1587</v>
      </c>
      <c r="K15" s="39">
        <f t="shared" si="4"/>
        <v>13467</v>
      </c>
      <c r="L15" s="39">
        <f t="shared" ref="L15:AC15" si="5">$F$7*L12*L12</f>
        <v>24300</v>
      </c>
      <c r="M15" s="39">
        <f t="shared" si="5"/>
        <v>2805267</v>
      </c>
      <c r="N15" s="39">
        <f t="shared" si="5"/>
        <v>3351747</v>
      </c>
      <c r="O15" s="39">
        <f t="shared" si="5"/>
        <v>28477683</v>
      </c>
      <c r="P15" s="39">
        <f t="shared" si="5"/>
        <v>51369132</v>
      </c>
      <c r="Q15" s="39">
        <f t="shared" si="5"/>
        <v>5930341563</v>
      </c>
      <c r="R15" s="39">
        <f t="shared" si="5"/>
        <v>7085588403</v>
      </c>
      <c r="S15" s="39">
        <f t="shared" si="5"/>
        <v>60201816843</v>
      </c>
      <c r="T15" s="39">
        <f t="shared" si="5"/>
        <v>108594319692</v>
      </c>
      <c r="U15" s="39">
        <f t="shared" si="5"/>
        <v>12536739267363</v>
      </c>
      <c r="V15" s="39">
        <f t="shared" si="5"/>
        <v>14978930529027</v>
      </c>
      <c r="W15" s="39">
        <f t="shared" si="5"/>
        <v>127266612336867</v>
      </c>
      <c r="X15" s="39">
        <f t="shared" si="5"/>
        <v>229568340458700</v>
      </c>
      <c r="Y15" s="39">
        <f t="shared" si="5"/>
        <v>2.6502660880872268E+16</v>
      </c>
      <c r="Z15" s="39">
        <f t="shared" si="5"/>
        <v>3.1665452052771508E+16</v>
      </c>
      <c r="AA15" s="39">
        <f t="shared" si="5"/>
        <v>2.6904155827832845E+17</v>
      </c>
      <c r="AB15" s="39">
        <f t="shared" si="5"/>
        <v>4.8530736313537107E+17</v>
      </c>
      <c r="AC15" s="39">
        <f t="shared" si="5"/>
        <v>5.602661256542471E+19</v>
      </c>
    </row>
    <row r="16" spans="1:45" s="2" customFormat="1" ht="19.2" x14ac:dyDescent="0.3">
      <c r="F16" s="42" t="s">
        <v>18</v>
      </c>
      <c r="G16" s="40">
        <f>$F$8*G13*G13</f>
        <v>11</v>
      </c>
      <c r="H16" s="40">
        <f t="shared" ref="H16:K16" si="6">$F$8*H13*H13</f>
        <v>11</v>
      </c>
      <c r="I16" s="40">
        <f t="shared" si="6"/>
        <v>1331</v>
      </c>
      <c r="J16" s="40">
        <f t="shared" si="6"/>
        <v>1584</v>
      </c>
      <c r="K16" s="40">
        <f t="shared" si="6"/>
        <v>13475</v>
      </c>
      <c r="L16" s="40">
        <f t="shared" ref="L16:AC16" si="7">$F$8*L13*L13</f>
        <v>24299</v>
      </c>
      <c r="M16" s="40">
        <f t="shared" si="7"/>
        <v>2805275</v>
      </c>
      <c r="N16" s="40">
        <f t="shared" si="7"/>
        <v>3351744</v>
      </c>
      <c r="O16" s="40">
        <f t="shared" si="7"/>
        <v>28477691</v>
      </c>
      <c r="P16" s="40">
        <f t="shared" si="7"/>
        <v>51369131</v>
      </c>
      <c r="Q16" s="40">
        <f t="shared" si="7"/>
        <v>5930341571</v>
      </c>
      <c r="R16" s="40">
        <f t="shared" si="7"/>
        <v>7085588400</v>
      </c>
      <c r="S16" s="40">
        <f t="shared" si="7"/>
        <v>60201816851</v>
      </c>
      <c r="T16" s="40">
        <f t="shared" si="7"/>
        <v>108594319691</v>
      </c>
      <c r="U16" s="40">
        <f t="shared" si="7"/>
        <v>12536739267371</v>
      </c>
      <c r="V16" s="40">
        <f t="shared" si="7"/>
        <v>14978930529024</v>
      </c>
      <c r="W16" s="40">
        <f t="shared" si="7"/>
        <v>127266612336875</v>
      </c>
      <c r="X16" s="40">
        <f t="shared" si="7"/>
        <v>229568340458699</v>
      </c>
      <c r="Y16" s="40">
        <f t="shared" si="7"/>
        <v>2.6502660880872276E+16</v>
      </c>
      <c r="Z16" s="40">
        <f t="shared" si="7"/>
        <v>3.1665452052771504E+16</v>
      </c>
      <c r="AA16" s="40">
        <f t="shared" si="7"/>
        <v>2.6904155827832845E+17</v>
      </c>
      <c r="AB16" s="40">
        <f t="shared" si="7"/>
        <v>4.8530736313537107E+17</v>
      </c>
      <c r="AC16" s="40">
        <f t="shared" si="7"/>
        <v>5.602661256542471E+19</v>
      </c>
    </row>
    <row r="17" spans="1:31" s="2" customFormat="1" ht="17.399999999999999" x14ac:dyDescent="0.3">
      <c r="F17" s="42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</row>
    <row r="18" spans="1:31" s="2" customFormat="1" ht="19.2" x14ac:dyDescent="0.3">
      <c r="D18" s="13" t="s">
        <v>4</v>
      </c>
      <c r="F18" s="42" t="s">
        <v>19</v>
      </c>
      <c r="G18" s="41">
        <f>G15-G16</f>
        <v>-8</v>
      </c>
      <c r="H18" s="41">
        <f t="shared" ref="H18:K18" si="8">H15-H16</f>
        <v>1</v>
      </c>
      <c r="I18" s="41">
        <f t="shared" si="8"/>
        <v>-8</v>
      </c>
      <c r="J18" s="41">
        <f t="shared" si="8"/>
        <v>3</v>
      </c>
      <c r="K18" s="41">
        <f t="shared" si="8"/>
        <v>-8</v>
      </c>
      <c r="L18" s="41">
        <f t="shared" ref="L18:AC18" si="9">L15-L16</f>
        <v>1</v>
      </c>
      <c r="M18" s="41">
        <f t="shared" si="9"/>
        <v>-8</v>
      </c>
      <c r="N18" s="41">
        <f t="shared" si="9"/>
        <v>3</v>
      </c>
      <c r="O18" s="41">
        <f t="shared" si="9"/>
        <v>-8</v>
      </c>
      <c r="P18" s="41">
        <f t="shared" si="9"/>
        <v>1</v>
      </c>
      <c r="Q18" s="41">
        <f t="shared" si="9"/>
        <v>-8</v>
      </c>
      <c r="R18" s="41">
        <f t="shared" si="9"/>
        <v>3</v>
      </c>
      <c r="S18" s="41">
        <f t="shared" si="9"/>
        <v>-8</v>
      </c>
      <c r="T18" s="41">
        <f t="shared" si="9"/>
        <v>1</v>
      </c>
      <c r="U18" s="41">
        <f t="shared" si="9"/>
        <v>-8</v>
      </c>
      <c r="V18" s="41">
        <f t="shared" si="9"/>
        <v>3</v>
      </c>
      <c r="W18" s="41">
        <f t="shared" si="9"/>
        <v>-8</v>
      </c>
      <c r="X18" s="41">
        <f t="shared" si="9"/>
        <v>1</v>
      </c>
      <c r="Y18" s="41">
        <f t="shared" si="9"/>
        <v>0</v>
      </c>
      <c r="Z18" s="41">
        <f t="shared" si="9"/>
        <v>0</v>
      </c>
      <c r="AA18" s="41">
        <f t="shared" si="9"/>
        <v>0</v>
      </c>
      <c r="AB18" s="41">
        <f t="shared" si="9"/>
        <v>0</v>
      </c>
      <c r="AC18" s="41">
        <f t="shared" si="9"/>
        <v>0</v>
      </c>
    </row>
    <row r="19" spans="1:31" s="2" customFormat="1" x14ac:dyDescent="0.25"/>
    <row r="20" spans="1:31" s="2" customFormat="1" ht="17.399999999999999" x14ac:dyDescent="0.3">
      <c r="A20" s="18" t="s">
        <v>5</v>
      </c>
      <c r="B20" s="22">
        <f>4*F7*F8</f>
        <v>132</v>
      </c>
      <c r="C20" s="4"/>
      <c r="D20" s="55" t="s">
        <v>26</v>
      </c>
      <c r="AD20" s="18"/>
      <c r="AE20" s="18"/>
    </row>
    <row r="21" spans="1:31" s="2" customFormat="1" ht="21" x14ac:dyDescent="0.25">
      <c r="A21" s="18" t="s">
        <v>15</v>
      </c>
      <c r="B21" s="23">
        <f>SQRT(B20)</f>
        <v>11.489125293076057</v>
      </c>
      <c r="C21" s="5"/>
      <c r="F21" s="17"/>
      <c r="G21" s="16">
        <f>IF(ABS(B21-G22)&gt;0.000000000001,1/(B21-G22),0)</f>
        <v>2.0444659357341872</v>
      </c>
      <c r="H21" s="16">
        <f t="shared" ref="H21:AC21" si="10">IF(ABS(G21-H22)&gt;0.000000000001,1/(G21-H22),0)</f>
        <v>22.489125293075958</v>
      </c>
      <c r="I21" s="16">
        <f t="shared" si="10"/>
        <v>2.0444659357346033</v>
      </c>
      <c r="J21" s="16">
        <f t="shared" si="10"/>
        <v>22.489125292865506</v>
      </c>
      <c r="K21" s="16">
        <f t="shared" si="10"/>
        <v>2.0444659366142597</v>
      </c>
      <c r="L21" s="16">
        <f t="shared" si="10"/>
        <v>22.489124847969855</v>
      </c>
      <c r="M21" s="16">
        <f t="shared" si="10"/>
        <v>2.0444677962090183</v>
      </c>
      <c r="N21" s="16">
        <f t="shared" si="10"/>
        <v>22.48818437728638</v>
      </c>
      <c r="O21" s="16">
        <f t="shared" si="10"/>
        <v>2.0484063942369395</v>
      </c>
      <c r="P21" s="16">
        <f t="shared" si="10"/>
        <v>20.658427791692205</v>
      </c>
      <c r="Q21" s="16">
        <f t="shared" si="10"/>
        <v>1.5187694271378356</v>
      </c>
      <c r="R21" s="16">
        <f t="shared" si="10"/>
        <v>1.9276386534904704</v>
      </c>
      <c r="S21" s="16">
        <f t="shared" si="10"/>
        <v>1.078005963030165</v>
      </c>
      <c r="T21" s="16">
        <f t="shared" si="10"/>
        <v>12.819532778709471</v>
      </c>
      <c r="U21" s="16">
        <f t="shared" si="10"/>
        <v>1.2202074474369571</v>
      </c>
      <c r="V21" s="16">
        <f t="shared" si="10"/>
        <v>4.5411724791292025</v>
      </c>
      <c r="W21" s="16">
        <f t="shared" si="10"/>
        <v>1.8478397157392301</v>
      </c>
      <c r="X21" s="16">
        <f t="shared" si="10"/>
        <v>1.1794682195656541</v>
      </c>
      <c r="Y21" s="16">
        <f t="shared" si="10"/>
        <v>5.5720171650456169</v>
      </c>
      <c r="Z21" s="16">
        <f t="shared" si="10"/>
        <v>1.7481992868522616</v>
      </c>
      <c r="AA21" s="16">
        <f t="shared" si="10"/>
        <v>1.3365423057365982</v>
      </c>
      <c r="AB21" s="16">
        <f t="shared" si="10"/>
        <v>2.9713946299003218</v>
      </c>
      <c r="AC21" s="16">
        <f t="shared" si="10"/>
        <v>1.0294477334125407</v>
      </c>
      <c r="AD21" s="19"/>
      <c r="AE21" s="18"/>
    </row>
    <row r="22" spans="1:31" s="2" customFormat="1" ht="21" x14ac:dyDescent="0.4">
      <c r="A22" s="18"/>
      <c r="B22" s="7"/>
      <c r="C22" s="52" t="s">
        <v>6</v>
      </c>
      <c r="D22" s="52"/>
      <c r="E22" s="52"/>
      <c r="F22" s="14"/>
      <c r="G22" s="11">
        <f>INT(B21)</f>
        <v>11</v>
      </c>
      <c r="H22" s="11">
        <f t="shared" ref="H22:AC22" si="11">INT(G21)</f>
        <v>2</v>
      </c>
      <c r="I22" s="11">
        <f t="shared" si="11"/>
        <v>22</v>
      </c>
      <c r="J22" s="11">
        <f t="shared" si="11"/>
        <v>2</v>
      </c>
      <c r="K22" s="11">
        <f t="shared" si="11"/>
        <v>22</v>
      </c>
      <c r="L22" s="11">
        <f t="shared" si="11"/>
        <v>2</v>
      </c>
      <c r="M22" s="11">
        <f t="shared" si="11"/>
        <v>22</v>
      </c>
      <c r="N22" s="11">
        <f t="shared" si="11"/>
        <v>2</v>
      </c>
      <c r="O22" s="11">
        <f t="shared" si="11"/>
        <v>22</v>
      </c>
      <c r="P22" s="11">
        <f t="shared" si="11"/>
        <v>2</v>
      </c>
      <c r="Q22" s="11">
        <f t="shared" si="11"/>
        <v>20</v>
      </c>
      <c r="R22" s="11">
        <f t="shared" si="11"/>
        <v>1</v>
      </c>
      <c r="S22" s="11">
        <f t="shared" si="11"/>
        <v>1</v>
      </c>
      <c r="T22" s="11">
        <f t="shared" si="11"/>
        <v>1</v>
      </c>
      <c r="U22" s="11">
        <f t="shared" si="11"/>
        <v>12</v>
      </c>
      <c r="V22" s="11">
        <f t="shared" si="11"/>
        <v>1</v>
      </c>
      <c r="W22" s="11">
        <f t="shared" si="11"/>
        <v>4</v>
      </c>
      <c r="X22" s="11">
        <f t="shared" si="11"/>
        <v>1</v>
      </c>
      <c r="Y22" s="11">
        <f t="shared" si="11"/>
        <v>1</v>
      </c>
      <c r="Z22" s="11">
        <f t="shared" si="11"/>
        <v>5</v>
      </c>
      <c r="AA22" s="11">
        <f t="shared" si="11"/>
        <v>1</v>
      </c>
      <c r="AB22" s="11">
        <f t="shared" si="11"/>
        <v>1</v>
      </c>
      <c r="AC22" s="11">
        <f t="shared" si="11"/>
        <v>2</v>
      </c>
      <c r="AD22" s="20"/>
      <c r="AE22" s="18"/>
    </row>
    <row r="23" spans="1:31" s="2" customFormat="1" ht="15.6" x14ac:dyDescent="0.3">
      <c r="A23" s="18"/>
      <c r="D23" s="15" t="s">
        <v>7</v>
      </c>
      <c r="E23" s="9">
        <v>0</v>
      </c>
      <c r="F23" s="9">
        <v>1</v>
      </c>
      <c r="G23" s="9">
        <f t="shared" ref="G23:AC23" si="12">G22*F23+E23</f>
        <v>11</v>
      </c>
      <c r="H23" s="9">
        <f t="shared" si="12"/>
        <v>23</v>
      </c>
      <c r="I23" s="9">
        <f t="shared" si="12"/>
        <v>517</v>
      </c>
      <c r="J23" s="9">
        <f t="shared" si="12"/>
        <v>1057</v>
      </c>
      <c r="K23" s="9">
        <f t="shared" si="12"/>
        <v>23771</v>
      </c>
      <c r="L23" s="9">
        <f t="shared" si="12"/>
        <v>48599</v>
      </c>
      <c r="M23" s="9">
        <f t="shared" si="12"/>
        <v>1092949</v>
      </c>
      <c r="N23" s="9">
        <f t="shared" si="12"/>
        <v>2234497</v>
      </c>
      <c r="O23" s="9">
        <f t="shared" si="12"/>
        <v>50251883</v>
      </c>
      <c r="P23" s="9">
        <f t="shared" si="12"/>
        <v>102738263</v>
      </c>
      <c r="Q23" s="9">
        <f t="shared" si="12"/>
        <v>2105017143</v>
      </c>
      <c r="R23" s="9">
        <f t="shared" si="12"/>
        <v>2207755406</v>
      </c>
      <c r="S23" s="9">
        <f t="shared" si="12"/>
        <v>4312772549</v>
      </c>
      <c r="T23" s="9">
        <f t="shared" si="12"/>
        <v>6520527955</v>
      </c>
      <c r="U23" s="9">
        <f t="shared" si="12"/>
        <v>82559108009</v>
      </c>
      <c r="V23" s="9">
        <f t="shared" si="12"/>
        <v>89079635964</v>
      </c>
      <c r="W23" s="9">
        <f t="shared" si="12"/>
        <v>438877651865</v>
      </c>
      <c r="X23" s="9">
        <f t="shared" si="12"/>
        <v>527957287829</v>
      </c>
      <c r="Y23" s="9">
        <f t="shared" si="12"/>
        <v>966834939694</v>
      </c>
      <c r="Z23" s="9">
        <f t="shared" si="12"/>
        <v>5362131986299</v>
      </c>
      <c r="AA23" s="9">
        <f t="shared" si="12"/>
        <v>6328966925993</v>
      </c>
      <c r="AB23" s="9">
        <f t="shared" si="12"/>
        <v>11691098912292</v>
      </c>
      <c r="AC23" s="9">
        <f t="shared" si="12"/>
        <v>29711164750577</v>
      </c>
      <c r="AD23" s="21"/>
      <c r="AE23" s="18"/>
    </row>
    <row r="24" spans="1:31" s="2" customFormat="1" ht="15.6" x14ac:dyDescent="0.3">
      <c r="A24" s="18"/>
      <c r="D24" s="15" t="s">
        <v>8</v>
      </c>
      <c r="E24" s="9">
        <v>1</v>
      </c>
      <c r="F24" s="9">
        <v>0</v>
      </c>
      <c r="G24" s="9">
        <f t="shared" ref="G24:AC24" si="13">G22*F24+E24</f>
        <v>1</v>
      </c>
      <c r="H24" s="9">
        <f t="shared" si="13"/>
        <v>2</v>
      </c>
      <c r="I24" s="9">
        <f t="shared" si="13"/>
        <v>45</v>
      </c>
      <c r="J24" s="9">
        <f t="shared" si="13"/>
        <v>92</v>
      </c>
      <c r="K24" s="9">
        <f t="shared" si="13"/>
        <v>2069</v>
      </c>
      <c r="L24" s="9">
        <f t="shared" si="13"/>
        <v>4230</v>
      </c>
      <c r="M24" s="9">
        <f t="shared" si="13"/>
        <v>95129</v>
      </c>
      <c r="N24" s="9">
        <f t="shared" si="13"/>
        <v>194488</v>
      </c>
      <c r="O24" s="9">
        <f t="shared" si="13"/>
        <v>4373865</v>
      </c>
      <c r="P24" s="9">
        <f t="shared" si="13"/>
        <v>8942218</v>
      </c>
      <c r="Q24" s="9">
        <f t="shared" si="13"/>
        <v>183218225</v>
      </c>
      <c r="R24" s="9">
        <f t="shared" si="13"/>
        <v>192160443</v>
      </c>
      <c r="S24" s="9">
        <f t="shared" si="13"/>
        <v>375378668</v>
      </c>
      <c r="T24" s="9">
        <f t="shared" si="13"/>
        <v>567539111</v>
      </c>
      <c r="U24" s="9">
        <f t="shared" si="13"/>
        <v>7185848000</v>
      </c>
      <c r="V24" s="9">
        <f t="shared" si="13"/>
        <v>7753387111</v>
      </c>
      <c r="W24" s="9">
        <f t="shared" si="13"/>
        <v>38199396444</v>
      </c>
      <c r="X24" s="9">
        <f t="shared" si="13"/>
        <v>45952783555</v>
      </c>
      <c r="Y24" s="9">
        <f t="shared" si="13"/>
        <v>84152179999</v>
      </c>
      <c r="Z24" s="9">
        <f t="shared" si="13"/>
        <v>466713683550</v>
      </c>
      <c r="AA24" s="9">
        <f t="shared" si="13"/>
        <v>550865863549</v>
      </c>
      <c r="AB24" s="9">
        <f t="shared" si="13"/>
        <v>1017579547099</v>
      </c>
      <c r="AC24" s="9">
        <f t="shared" si="13"/>
        <v>2586024957747</v>
      </c>
      <c r="AD24" s="21"/>
      <c r="AE24" s="18"/>
    </row>
    <row r="25" spans="1:31" s="2" customFormat="1" x14ac:dyDescent="0.25">
      <c r="A25" s="18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 s="18"/>
      <c r="AE25" s="18"/>
    </row>
    <row r="26" spans="1:31" s="2" customFormat="1" ht="15.6" x14ac:dyDescent="0.3">
      <c r="A26" s="18"/>
      <c r="G26" s="41">
        <f>G23^2-$B$20*G24^2</f>
        <v>-11</v>
      </c>
      <c r="H26" s="41">
        <f t="shared" ref="H26:AC26" si="14">H23^2-$B$20*H24^2</f>
        <v>1</v>
      </c>
      <c r="I26" s="41">
        <f t="shared" si="14"/>
        <v>-11</v>
      </c>
      <c r="J26" s="41">
        <f t="shared" si="14"/>
        <v>1</v>
      </c>
      <c r="K26" s="41">
        <f t="shared" si="14"/>
        <v>-11</v>
      </c>
      <c r="L26" s="41">
        <f t="shared" si="14"/>
        <v>1</v>
      </c>
      <c r="M26" s="41">
        <f t="shared" si="14"/>
        <v>-11</v>
      </c>
      <c r="N26" s="41">
        <f t="shared" si="14"/>
        <v>1</v>
      </c>
      <c r="O26" s="41">
        <f t="shared" si="14"/>
        <v>-11</v>
      </c>
      <c r="P26" s="41">
        <f t="shared" si="14"/>
        <v>0</v>
      </c>
      <c r="Q26" s="41">
        <f t="shared" si="14"/>
        <v>0</v>
      </c>
      <c r="R26" s="41">
        <f t="shared" si="14"/>
        <v>0</v>
      </c>
      <c r="S26" s="41">
        <f t="shared" si="14"/>
        <v>0</v>
      </c>
      <c r="T26" s="41">
        <f t="shared" si="14"/>
        <v>0</v>
      </c>
      <c r="U26" s="41">
        <f t="shared" si="14"/>
        <v>0</v>
      </c>
      <c r="V26" s="41">
        <f t="shared" si="14"/>
        <v>0</v>
      </c>
      <c r="W26" s="41">
        <f t="shared" si="14"/>
        <v>0</v>
      </c>
      <c r="X26" s="41">
        <f t="shared" si="14"/>
        <v>0</v>
      </c>
      <c r="Y26" s="41">
        <f t="shared" si="14"/>
        <v>0</v>
      </c>
      <c r="Z26" s="41">
        <f t="shared" si="14"/>
        <v>0</v>
      </c>
      <c r="AA26" s="41">
        <f t="shared" si="14"/>
        <v>0</v>
      </c>
      <c r="AB26" s="41">
        <f t="shared" si="14"/>
        <v>0</v>
      </c>
      <c r="AC26" s="41">
        <f t="shared" si="14"/>
        <v>0</v>
      </c>
      <c r="AD26" s="18"/>
      <c r="AE26" s="18"/>
    </row>
    <row r="27" spans="1:31" s="2" customFormat="1" x14ac:dyDescent="0.25">
      <c r="A27" s="18"/>
      <c r="AD27" s="18"/>
      <c r="AE27" s="18"/>
    </row>
    <row r="28" spans="1:31" s="2" customFormat="1" x14ac:dyDescent="0.25"/>
    <row r="29" spans="1:31" s="2" customFormat="1" ht="17.399999999999999" x14ac:dyDescent="0.3">
      <c r="B29" s="10" t="s">
        <v>16</v>
      </c>
    </row>
    <row r="30" spans="1:31" s="2" customFormat="1" ht="15.6" x14ac:dyDescent="0.3">
      <c r="A30" s="12"/>
      <c r="B30" s="12"/>
      <c r="C30" s="12"/>
      <c r="D30" s="12"/>
      <c r="E30" s="12"/>
      <c r="F30" s="12"/>
      <c r="G30" s="26" t="s">
        <v>9</v>
      </c>
      <c r="H30" s="26" t="s">
        <v>10</v>
      </c>
      <c r="I30" s="12"/>
      <c r="J30" s="12" t="s">
        <v>11</v>
      </c>
      <c r="K30" s="12"/>
      <c r="L30" s="44" t="s">
        <v>13</v>
      </c>
      <c r="M30" s="45" t="s">
        <v>14</v>
      </c>
    </row>
    <row r="31" spans="1:31" s="2" customFormat="1" ht="15.6" x14ac:dyDescent="0.3">
      <c r="A31" s="12"/>
      <c r="B31" s="24"/>
      <c r="C31" s="12"/>
      <c r="D31" s="26" t="s">
        <v>21</v>
      </c>
      <c r="E31" s="12">
        <f>MATCH(1,G18:AC18,0)</f>
        <v>2</v>
      </c>
      <c r="F31" s="12"/>
      <c r="G31" s="27">
        <f>INDEX(G12:AC12,E31)</f>
        <v>2</v>
      </c>
      <c r="H31" s="27">
        <f>INDEX(G13:AC13,E31)</f>
        <v>1</v>
      </c>
      <c r="I31" s="12"/>
      <c r="J31" s="28">
        <f>G33</f>
        <v>23</v>
      </c>
      <c r="K31" s="43">
        <f>F7*H33*2</f>
        <v>12</v>
      </c>
      <c r="L31" s="46">
        <f>G33*2</f>
        <v>46</v>
      </c>
      <c r="M31" s="47">
        <f>H33*2</f>
        <v>4</v>
      </c>
    </row>
    <row r="32" spans="1:31" s="2" customFormat="1" ht="15.6" x14ac:dyDescent="0.3">
      <c r="A32" s="12"/>
      <c r="B32" s="24"/>
      <c r="C32" s="12"/>
      <c r="D32" s="26"/>
      <c r="E32" s="12"/>
      <c r="F32" s="12"/>
      <c r="G32" s="12"/>
      <c r="H32" s="12"/>
      <c r="I32" s="12"/>
      <c r="J32" s="29">
        <f>F8*H33*2</f>
        <v>44</v>
      </c>
      <c r="K32" s="30">
        <f>J31</f>
        <v>23</v>
      </c>
      <c r="L32" s="12"/>
      <c r="M32" s="12"/>
    </row>
    <row r="33" spans="1:13" s="2" customFormat="1" ht="15.6" x14ac:dyDescent="0.3">
      <c r="A33" s="12"/>
      <c r="B33" s="24"/>
      <c r="C33" s="12"/>
      <c r="D33" s="26" t="s">
        <v>22</v>
      </c>
      <c r="E33" s="12">
        <f>MATCH(1,G26:AC26,0)</f>
        <v>2</v>
      </c>
      <c r="F33" s="12"/>
      <c r="G33" s="27">
        <f>INDEX(G23:AC23,E33)</f>
        <v>23</v>
      </c>
      <c r="H33" s="27">
        <f>INDEX(G24:AC24,E33)</f>
        <v>2</v>
      </c>
      <c r="I33" s="12"/>
      <c r="J33" s="12"/>
      <c r="K33" s="12"/>
      <c r="L33" s="12"/>
      <c r="M33" s="12"/>
    </row>
    <row r="34" spans="1:13" s="2" customFormat="1" ht="15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s="2" customFormat="1" ht="15" x14ac:dyDescent="0.25">
      <c r="A35" s="12"/>
      <c r="B35" s="25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s="2" customFormat="1" ht="18" x14ac:dyDescent="0.3">
      <c r="A36" s="12"/>
      <c r="B36" s="12"/>
      <c r="C36" s="26" t="s">
        <v>12</v>
      </c>
      <c r="D36" s="12"/>
      <c r="E36" s="12"/>
      <c r="F36" s="26" t="s">
        <v>23</v>
      </c>
      <c r="G36" s="12"/>
      <c r="H36" s="12"/>
      <c r="I36" s="12"/>
      <c r="J36" s="12"/>
      <c r="K36" s="12"/>
      <c r="L36" s="12"/>
      <c r="M36" s="12"/>
    </row>
    <row r="37" spans="1:13" s="2" customFormat="1" ht="15" x14ac:dyDescent="0.25">
      <c r="A37" s="12"/>
      <c r="B37" s="24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s="2" customFormat="1" ht="15" x14ac:dyDescent="0.25">
      <c r="A38" s="12"/>
      <c r="B38" s="12"/>
      <c r="C38" s="31">
        <f>G31</f>
        <v>2</v>
      </c>
      <c r="D38" s="32">
        <f>H31</f>
        <v>1</v>
      </c>
      <c r="E38" s="12"/>
      <c r="F38" s="31">
        <f>C38*C38*$F$7</f>
        <v>12</v>
      </c>
      <c r="G38" s="32">
        <f>D38*D38*$F$8</f>
        <v>11</v>
      </c>
      <c r="H38" s="12"/>
      <c r="I38" s="12"/>
      <c r="J38" s="12"/>
      <c r="K38" s="12"/>
      <c r="L38" s="12"/>
      <c r="M38" s="12"/>
    </row>
    <row r="39" spans="1:13" s="2" customFormat="1" ht="15" x14ac:dyDescent="0.25">
      <c r="A39" s="12"/>
      <c r="B39" s="12"/>
      <c r="C39" s="33">
        <f>C38*$J$31+D38*$J$32</f>
        <v>90</v>
      </c>
      <c r="D39" s="34">
        <f>C38*$K$31+D38*$K$32</f>
        <v>47</v>
      </c>
      <c r="E39" s="12"/>
      <c r="F39" s="33">
        <f t="shared" ref="F39:F46" si="15">C39*C39*$F$7</f>
        <v>24300</v>
      </c>
      <c r="G39" s="34">
        <f t="shared" ref="G39:G46" si="16">D39*D39*$F$8</f>
        <v>24299</v>
      </c>
      <c r="H39" s="12"/>
      <c r="I39" s="12"/>
      <c r="J39" s="12"/>
      <c r="K39" s="12"/>
      <c r="L39" s="12"/>
      <c r="M39" s="12"/>
    </row>
    <row r="40" spans="1:13" s="2" customFormat="1" ht="15" x14ac:dyDescent="0.25">
      <c r="A40" s="12"/>
      <c r="B40" s="12"/>
      <c r="C40" s="33">
        <f>C39*$J$31+D39*$J$32</f>
        <v>4138</v>
      </c>
      <c r="D40" s="34">
        <f>C39*$K$31+D39*$K$32</f>
        <v>2161</v>
      </c>
      <c r="E40" s="12"/>
      <c r="F40" s="33">
        <f t="shared" si="15"/>
        <v>51369132</v>
      </c>
      <c r="G40" s="34">
        <f t="shared" si="16"/>
        <v>51369131</v>
      </c>
      <c r="H40" s="12"/>
      <c r="I40" s="12"/>
      <c r="J40" s="12"/>
      <c r="K40" s="12"/>
      <c r="L40" s="12"/>
      <c r="M40" s="12"/>
    </row>
    <row r="41" spans="1:13" s="2" customFormat="1" ht="15" x14ac:dyDescent="0.25">
      <c r="A41" s="12"/>
      <c r="B41" s="12"/>
      <c r="C41" s="33">
        <f t="shared" ref="C41:C43" si="17">C40*$J$31+D40*$J$32</f>
        <v>190258</v>
      </c>
      <c r="D41" s="34">
        <f t="shared" ref="D41:D43" si="18">C40*$K$31+D40*$K$32</f>
        <v>99359</v>
      </c>
      <c r="E41" s="12"/>
      <c r="F41" s="33">
        <f t="shared" si="15"/>
        <v>108594319692</v>
      </c>
      <c r="G41" s="34">
        <f t="shared" si="16"/>
        <v>108594319691</v>
      </c>
      <c r="H41" s="12"/>
      <c r="I41" s="12"/>
      <c r="J41" s="12"/>
      <c r="K41" s="12"/>
      <c r="L41" s="12"/>
      <c r="M41" s="12"/>
    </row>
    <row r="42" spans="1:13" s="2" customFormat="1" ht="15" x14ac:dyDescent="0.25">
      <c r="A42" s="12"/>
      <c r="B42" s="12"/>
      <c r="C42" s="33">
        <f t="shared" si="17"/>
        <v>8747730</v>
      </c>
      <c r="D42" s="34">
        <f t="shared" si="18"/>
        <v>4568353</v>
      </c>
      <c r="E42" s="12"/>
      <c r="F42" s="33">
        <f t="shared" si="15"/>
        <v>229568340458700</v>
      </c>
      <c r="G42" s="34">
        <f t="shared" si="16"/>
        <v>229568340458699</v>
      </c>
      <c r="H42" s="12"/>
      <c r="I42" s="12"/>
      <c r="J42" s="12"/>
      <c r="K42" s="12"/>
      <c r="L42" s="12"/>
      <c r="M42" s="12"/>
    </row>
    <row r="43" spans="1:13" s="2" customFormat="1" ht="15" x14ac:dyDescent="0.25">
      <c r="A43" s="12"/>
      <c r="B43" s="12"/>
      <c r="C43" s="33">
        <f t="shared" si="17"/>
        <v>402205322</v>
      </c>
      <c r="D43" s="34">
        <f t="shared" si="18"/>
        <v>210044879</v>
      </c>
      <c r="E43" s="12"/>
      <c r="F43" s="33">
        <f t="shared" si="15"/>
        <v>4.8530736313537101E+17</v>
      </c>
      <c r="G43" s="34">
        <f t="shared" si="16"/>
        <v>4.8530736313537101E+17</v>
      </c>
      <c r="H43" s="12"/>
      <c r="I43" s="12"/>
      <c r="J43" s="12"/>
      <c r="K43" s="12"/>
      <c r="L43" s="12"/>
      <c r="M43" s="12"/>
    </row>
    <row r="44" spans="1:13" s="2" customFormat="1" ht="15" x14ac:dyDescent="0.25">
      <c r="A44" s="12"/>
      <c r="B44" s="12"/>
      <c r="C44" s="33">
        <f t="shared" ref="C44:C46" si="19">C43*$J$31+D43*$J$32</f>
        <v>18492697082</v>
      </c>
      <c r="D44" s="34">
        <f t="shared" ref="D44:D46" si="20">C43*$K$31+D43*$K$32</f>
        <v>9657496081</v>
      </c>
      <c r="E44" s="12"/>
      <c r="F44" s="33">
        <f t="shared" si="15"/>
        <v>1.0259395360998339E+21</v>
      </c>
      <c r="G44" s="34">
        <f t="shared" si="16"/>
        <v>1.0259395360998341E+21</v>
      </c>
      <c r="H44" s="12"/>
      <c r="I44" s="12"/>
      <c r="J44" s="12"/>
      <c r="K44" s="12"/>
      <c r="L44" s="12"/>
      <c r="M44" s="12"/>
    </row>
    <row r="45" spans="1:13" s="2" customFormat="1" ht="15" x14ac:dyDescent="0.25">
      <c r="A45" s="12"/>
      <c r="B45" s="12"/>
      <c r="C45" s="33">
        <f t="shared" si="19"/>
        <v>850261860450</v>
      </c>
      <c r="D45" s="34">
        <f t="shared" si="20"/>
        <v>444034774847</v>
      </c>
      <c r="E45" s="12"/>
      <c r="F45" s="33">
        <f t="shared" si="15"/>
        <v>2.168835694007686E+24</v>
      </c>
      <c r="G45" s="34">
        <f t="shared" si="16"/>
        <v>2.168835694007686E+24</v>
      </c>
      <c r="H45" s="12"/>
      <c r="I45" s="12"/>
      <c r="J45" s="12"/>
      <c r="K45" s="12"/>
      <c r="L45" s="12"/>
      <c r="M45" s="12"/>
    </row>
    <row r="46" spans="1:13" s="2" customFormat="1" ht="15" x14ac:dyDescent="0.25">
      <c r="A46" s="12"/>
      <c r="B46" s="12"/>
      <c r="C46" s="35">
        <f t="shared" si="19"/>
        <v>39093552883618</v>
      </c>
      <c r="D46" s="36">
        <f t="shared" si="20"/>
        <v>20415942146881</v>
      </c>
      <c r="E46" s="12"/>
      <c r="F46" s="35">
        <f t="shared" si="15"/>
        <v>4.5849176311927118E+27</v>
      </c>
      <c r="G46" s="36">
        <f t="shared" si="16"/>
        <v>4.5849176311927113E+27</v>
      </c>
      <c r="H46" s="12"/>
      <c r="I46" s="12"/>
      <c r="J46" s="12"/>
      <c r="K46" s="12"/>
      <c r="L46" s="12"/>
      <c r="M46" s="12"/>
    </row>
    <row r="47" spans="1:13" s="2" customFormat="1" ht="15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s="2" customFormat="1" ht="15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s="2" customFormat="1" ht="15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s="2" customFormat="1" ht="1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s="2" customFormat="1" ht="15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s="2" customFormat="1" ht="15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s="2" customFormat="1" ht="15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s="2" customFormat="1" ht="15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s="2" customFormat="1" ht="15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s="2" customFormat="1" ht="15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s="2" customFormat="1" ht="15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s="2" customFormat="1" ht="15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s="2" customFormat="1" ht="15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s="2" customFormat="1" ht="15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s="2" customFormat="1" ht="15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s="2" customFormat="1" ht="15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s="2" customFormat="1" ht="15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s="2" customFormat="1" ht="15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s="2" customFormat="1" ht="15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 s="2" customFormat="1" ht="15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 s="2" customFormat="1" ht="15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3" s="2" customFormat="1" ht="15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 s="2" customFormat="1" ht="15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13" s="2" customFormat="1" ht="15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s="2" customFormat="1" ht="15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s="2" customFormat="1" ht="15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s="2" customFormat="1" x14ac:dyDescent="0.25"/>
    <row r="74" spans="1:13" s="2" customFormat="1" x14ac:dyDescent="0.25"/>
    <row r="75" spans="1:13" s="2" customFormat="1" x14ac:dyDescent="0.25"/>
    <row r="76" spans="1:13" s="2" customFormat="1" x14ac:dyDescent="0.25"/>
    <row r="77" spans="1:13" s="2" customFormat="1" x14ac:dyDescent="0.25"/>
    <row r="78" spans="1:13" s="2" customFormat="1" x14ac:dyDescent="0.25"/>
    <row r="79" spans="1:13" s="2" customFormat="1" x14ac:dyDescent="0.25"/>
    <row r="80" spans="1:13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</sheetData>
  <mergeCells count="5">
    <mergeCell ref="C2:J5"/>
    <mergeCell ref="A8:C9"/>
    <mergeCell ref="B10:B11"/>
    <mergeCell ref="D11:F11"/>
    <mergeCell ref="C22:E22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Ecuación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Roldán Martínez</dc:creator>
  <cp:lastModifiedBy>Antonio</cp:lastModifiedBy>
  <dcterms:created xsi:type="dcterms:W3CDTF">2009-08-17T13:42:33Z</dcterms:created>
  <dcterms:modified xsi:type="dcterms:W3CDTF">2014-02-04T16:22:48Z</dcterms:modified>
</cp:coreProperties>
</file>